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Iliev\Desktop\Нова папка\"/>
    </mc:Choice>
  </mc:AlternateContent>
  <xr:revisionPtr revIDLastSave="0" documentId="13_ncr:1_{84A90CC6-8D5D-4305-A3B5-29AC44E05E0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Параметри" sheetId="1" r:id="rId1"/>
    <sheet name="Цени консумативи" sheetId="2" r:id="rId2"/>
    <sheet name="Разчет по услуги" sheetId="3" r:id="rId3"/>
  </sheets>
  <calcPr calcId="181029"/>
</workbook>
</file>

<file path=xl/calcChain.xml><?xml version="1.0" encoding="utf-8"?>
<calcChain xmlns="http://schemas.openxmlformats.org/spreadsheetml/2006/main">
  <c r="N2" i="3" l="1"/>
  <c r="G2" i="3"/>
  <c r="B8" i="1"/>
  <c r="H2" i="3" l="1"/>
  <c r="O2" i="3" s="1"/>
  <c r="P2" i="3" l="1"/>
  <c r="Q2" i="3" s="1"/>
  <c r="R2" i="3" s="1"/>
</calcChain>
</file>

<file path=xl/sharedStrings.xml><?xml version="1.0" encoding="utf-8"?>
<sst xmlns="http://schemas.openxmlformats.org/spreadsheetml/2006/main" count="56" uniqueCount="51">
  <si>
    <t>Параметър</t>
  </si>
  <si>
    <t>Стойност</t>
  </si>
  <si>
    <t>Единица</t>
  </si>
  <si>
    <t>Бележка</t>
  </si>
  <si>
    <t>Брутна месечна заплата (лв.)</t>
  </si>
  <si>
    <t>лв.</t>
  </si>
  <si>
    <t>Редактирай според реалните данни за длъжността/отдела</t>
  </si>
  <si>
    <t>Процент осигуровки за сметка на работодателя (%)</t>
  </si>
  <si>
    <t>%</t>
  </si>
  <si>
    <t>Общо за всички фондове – ориентировъчно</t>
  </si>
  <si>
    <t>Работни часове в месеца</t>
  </si>
  <si>
    <t>часа</t>
  </si>
  <si>
    <t>Стандартна месечна норма (може да варира)</t>
  </si>
  <si>
    <t>Надбавка за непреки разходи (overhead) (%)</t>
  </si>
  <si>
    <t>Режийни, администрация, поддръжка, амортизации</t>
  </si>
  <si>
    <t>Резерв/непредвидени и инфлация (%)</t>
  </si>
  <si>
    <t>Инфлационни и непредвидени изменения</t>
  </si>
  <si>
    <t>Натоварена часова ставка (лв./час)</t>
  </si>
  <si>
    <t>лв./час</t>
  </si>
  <si>
    <t>Артикул</t>
  </si>
  <si>
    <t>Единична цена</t>
  </si>
  <si>
    <t>Хартия А4 (лист)</t>
  </si>
  <si>
    <t>лв./лист</t>
  </si>
  <si>
    <t>Печат/тонер (на 1 стр.)</t>
  </si>
  <si>
    <t>лв./стр.</t>
  </si>
  <si>
    <t>Плик</t>
  </si>
  <si>
    <t>лв./бр.</t>
  </si>
  <si>
    <t>Бланка/сертификат (специална хартия)</t>
  </si>
  <si>
    <t>Копие/препис (печат)</t>
  </si>
  <si>
    <t>Друго (въведи ръчно)</t>
  </si>
  <si>
    <t>лв./ед.</t>
  </si>
  <si>
    <t>Вид услуга</t>
  </si>
  <si>
    <t>Прием (мин)</t>
  </si>
  <si>
    <t>Обработка (мин)</t>
  </si>
  <si>
    <t>Проверка/съгласуване (мин)</t>
  </si>
  <si>
    <t>Издаване/архив (мин)</t>
  </si>
  <si>
    <t>Общо време (мин)</t>
  </si>
  <si>
    <t>Трудова цена (лв.)</t>
  </si>
  <si>
    <t>Хартия (бр.)</t>
  </si>
  <si>
    <t>Печатни страници (бр.)</t>
  </si>
  <si>
    <t>Пликове (бр.)</t>
  </si>
  <si>
    <t>Бланки (бр.)</t>
  </si>
  <si>
    <t>Други консумативи (лв.)</t>
  </si>
  <si>
    <t>Материали (лв.)</t>
  </si>
  <si>
    <t>Overhead (лв.)</t>
  </si>
  <si>
    <t>Резерв (лв.)</t>
  </si>
  <si>
    <t>Себестойност (лв.)</t>
  </si>
  <si>
    <t>Препоръчителна такса (лв.)</t>
  </si>
  <si>
    <t>Приложение</t>
  </si>
  <si>
    <t>Издаване на удостоверение за наличие или липса на съставен акт за общинска собственост</t>
  </si>
  <si>
    <t>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</si>
</sst>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Нормален" xfId="0" builtinId="0"/>
  </cellStyles>
  <dxfs count="1"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B6E1B15-4895-4FF8-AACC-982117997EE4}" name="Таблица1" displayName="Таблица1" ref="A1:D8" totalsRowShown="0">
  <autoFilter ref="A1:D8" xr:uid="{BB6E1B15-4895-4FF8-AACC-982117997EE4}"/>
  <tableColumns count="4">
    <tableColumn id="1" xr3:uid="{E30C6131-A6E3-4231-B292-9D75B0E76F7F}" name="Параметър"/>
    <tableColumn id="2" xr3:uid="{5210F114-344F-4653-B4DE-1EBA6C257BCB}" name="Стойност"/>
    <tableColumn id="3" xr3:uid="{882B4E76-2C6D-474E-B704-2DAB20A6714C}" name="Единица"/>
    <tableColumn id="4" xr3:uid="{D3C86F8F-825E-4022-B325-020ECD19D92F}" name="Бележка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B4C1C17-393E-4421-921F-E5E248EC7C83}" name="Таблица3" displayName="Таблица3" ref="A1:C7" totalsRowShown="0">
  <autoFilter ref="A1:C7" xr:uid="{DB4C1C17-393E-4421-921F-E5E248EC7C83}"/>
  <tableColumns count="3">
    <tableColumn id="1" xr3:uid="{09AD8BF5-0434-4E0D-A75E-AE5AB4457522}" name="Артикул"/>
    <tableColumn id="2" xr3:uid="{00675E2B-64CB-417B-8475-71C0DCEBA033}" name="Единична цена"/>
    <tableColumn id="3" xr3:uid="{52AF99D5-E013-4B28-8D22-FB4AA0177739}" name="Единица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D20EAD9-2A7D-4865-97A4-D7DEF8796FB5}" name="Таблица4" displayName="Таблица4" ref="A1:R2" totalsRowShown="0">
  <autoFilter ref="A1:R2" xr:uid="{6D20EAD9-2A7D-4865-97A4-D7DEF8796FB5}"/>
  <tableColumns count="18">
    <tableColumn id="1" xr3:uid="{69C89350-B084-4A58-B304-ED97C3711577}" name="Приложение"/>
    <tableColumn id="2" xr3:uid="{1B00CBA1-A0C2-4605-98E0-28BE24F29EDA}" name="Вид услуга"/>
    <tableColumn id="3" xr3:uid="{E7F0C331-8439-4453-8DBB-5E3F71D2841C}" name="Прием (мин)"/>
    <tableColumn id="4" xr3:uid="{F7F4873D-F04E-4B0A-BE2C-6F54E05FF0A1}" name="Обработка (мин)"/>
    <tableColumn id="5" xr3:uid="{0DD2772C-68AB-4A19-AADE-1DBFD34195AF}" name="Проверка/съгласуване (мин)"/>
    <tableColumn id="6" xr3:uid="{A70DD162-7967-4C7B-888D-215C8447C47C}" name="Издаване/архив (мин)"/>
    <tableColumn id="7" xr3:uid="{C2126D73-3D7D-43F2-83AE-04C94115E96B}" name="Общо време (мин)">
      <calculatedColumnFormula>SUM(C2:F2)</calculatedColumnFormula>
    </tableColumn>
    <tableColumn id="8" xr3:uid="{F09F28AF-5181-4FB6-915C-CDAEDC86A530}" name="Трудова цена (лв.)"/>
    <tableColumn id="9" xr3:uid="{9F2FDAD2-9981-4E64-B9C8-45F9B4CEE4CD}" name="Хартия (бр.)"/>
    <tableColumn id="10" xr3:uid="{3573751E-857D-4E99-9C94-5152CBD7013C}" name="Печатни страници (бр.)"/>
    <tableColumn id="11" xr3:uid="{F046C0AD-CD86-4357-A686-229B233ECF9D}" name="Пликове (бр.)"/>
    <tableColumn id="12" xr3:uid="{4A61171D-F56F-4C6F-941B-FDD14C2114E1}" name="Бланки (бр.)"/>
    <tableColumn id="13" xr3:uid="{4DDDD49C-83C4-4B34-889F-9AD9F4D65C74}" name="Други консумативи (лв.)"/>
    <tableColumn id="14" xr3:uid="{17375EF7-A3F1-4428-9334-F84DBC5C9BEF}" name="Материали (лв.)"/>
    <tableColumn id="15" xr3:uid="{CB0652DF-963A-4FEE-9535-73892288E588}" name="Overhead (лв.)"/>
    <tableColumn id="16" xr3:uid="{67C8AF9A-3F78-4128-B2A3-F3DD005CBF2B}" name="Резерв (лв.)"/>
    <tableColumn id="17" xr3:uid="{16A53731-DB5A-4E49-A065-3B3E2FBE7D8B}" name="Себестойност (лв.)">
      <calculatedColumnFormula>H2+N2+O2+P2</calculatedColumnFormula>
    </tableColumn>
    <tableColumn id="18" xr3:uid="{EF022D1D-1F3C-444E-A6C5-26C4318377E7}" name="Препоръчителна такса (лв.)" dataDxfId="0">
      <calculatedColumnFormula>ROUNDUP(Q2,1)</calculatedColumnFormula>
    </tableColumn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workbookViewId="0">
      <selection activeCell="B2" sqref="B2"/>
    </sheetView>
  </sheetViews>
  <sheetFormatPr defaultRowHeight="14.4" x14ac:dyDescent="0.3"/>
  <cols>
    <col min="1" max="1" width="46.21875" bestFit="1" customWidth="1"/>
    <col min="2" max="2" width="10.88671875" customWidth="1"/>
    <col min="3" max="3" width="10.44140625" customWidth="1"/>
    <col min="4" max="4" width="52.77734375" bestFit="1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4</v>
      </c>
      <c r="B2">
        <v>1628.63</v>
      </c>
      <c r="C2" t="s">
        <v>5</v>
      </c>
      <c r="D2" t="s">
        <v>6</v>
      </c>
    </row>
    <row r="3" spans="1:4" x14ac:dyDescent="0.3">
      <c r="A3" t="s">
        <v>7</v>
      </c>
      <c r="B3">
        <v>19.22</v>
      </c>
      <c r="C3" t="s">
        <v>8</v>
      </c>
      <c r="D3" t="s">
        <v>9</v>
      </c>
    </row>
    <row r="4" spans="1:4" x14ac:dyDescent="0.3">
      <c r="A4" t="s">
        <v>10</v>
      </c>
      <c r="B4">
        <v>168</v>
      </c>
      <c r="C4" t="s">
        <v>11</v>
      </c>
      <c r="D4" t="s">
        <v>12</v>
      </c>
    </row>
    <row r="5" spans="1:4" x14ac:dyDescent="0.3">
      <c r="A5" t="s">
        <v>13</v>
      </c>
      <c r="B5">
        <v>25</v>
      </c>
      <c r="C5" t="s">
        <v>8</v>
      </c>
      <c r="D5" t="s">
        <v>14</v>
      </c>
    </row>
    <row r="6" spans="1:4" x14ac:dyDescent="0.3">
      <c r="A6" t="s">
        <v>15</v>
      </c>
      <c r="B6">
        <v>3</v>
      </c>
      <c r="C6" t="s">
        <v>8</v>
      </c>
      <c r="D6" t="s">
        <v>16</v>
      </c>
    </row>
    <row r="8" spans="1:4" x14ac:dyDescent="0.3">
      <c r="A8" t="s">
        <v>17</v>
      </c>
      <c r="B8">
        <f>B2*(1+B3/100)/B4</f>
        <v>11.557456464285714</v>
      </c>
      <c r="C8" t="s">
        <v>18</v>
      </c>
    </row>
  </sheetData>
  <pageMargins left="0.75" right="0.75" top="1" bottom="1" header="0.5" footer="0.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>
      <selection activeCell="B3" sqref="B3"/>
    </sheetView>
  </sheetViews>
  <sheetFormatPr defaultRowHeight="14.4" x14ac:dyDescent="0.3"/>
  <cols>
    <col min="1" max="1" width="35.33203125" bestFit="1" customWidth="1"/>
    <col min="2" max="2" width="16" customWidth="1"/>
    <col min="3" max="3" width="10.44140625" customWidth="1"/>
  </cols>
  <sheetData>
    <row r="1" spans="1:3" x14ac:dyDescent="0.3">
      <c r="A1" t="s">
        <v>19</v>
      </c>
      <c r="B1" t="s">
        <v>20</v>
      </c>
      <c r="C1" t="s">
        <v>2</v>
      </c>
    </row>
    <row r="2" spans="1:3" x14ac:dyDescent="0.3">
      <c r="A2" t="s">
        <v>21</v>
      </c>
      <c r="B2">
        <v>0.06</v>
      </c>
      <c r="C2" t="s">
        <v>22</v>
      </c>
    </row>
    <row r="3" spans="1:3" x14ac:dyDescent="0.3">
      <c r="A3" t="s">
        <v>23</v>
      </c>
      <c r="B3">
        <v>2.1999999999999999E-2</v>
      </c>
      <c r="C3" t="s">
        <v>24</v>
      </c>
    </row>
    <row r="4" spans="1:3" x14ac:dyDescent="0.3">
      <c r="A4" t="s">
        <v>25</v>
      </c>
      <c r="B4">
        <v>0.27600000000000002</v>
      </c>
      <c r="C4" t="s">
        <v>26</v>
      </c>
    </row>
    <row r="5" spans="1:3" x14ac:dyDescent="0.3">
      <c r="A5" t="s">
        <v>27</v>
      </c>
      <c r="B5">
        <v>0.4</v>
      </c>
      <c r="C5" t="s">
        <v>26</v>
      </c>
    </row>
    <row r="6" spans="1:3" x14ac:dyDescent="0.3">
      <c r="A6" t="s">
        <v>28</v>
      </c>
      <c r="B6">
        <v>0.02</v>
      </c>
      <c r="C6" t="s">
        <v>26</v>
      </c>
    </row>
    <row r="7" spans="1:3" x14ac:dyDescent="0.3">
      <c r="A7" t="s">
        <v>29</v>
      </c>
      <c r="B7">
        <v>0</v>
      </c>
      <c r="C7" t="s">
        <v>30</v>
      </c>
    </row>
  </sheetData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"/>
  <sheetViews>
    <sheetView topLeftCell="B1" workbookViewId="0">
      <selection activeCell="G2" sqref="G2"/>
    </sheetView>
  </sheetViews>
  <sheetFormatPr defaultRowHeight="14.4" x14ac:dyDescent="0.3"/>
  <cols>
    <col min="1" max="1" width="13.88671875" customWidth="1"/>
    <col min="2" max="2" width="87.6640625" bestFit="1" customWidth="1"/>
    <col min="3" max="3" width="13.6640625" customWidth="1"/>
    <col min="4" max="4" width="17.33203125" customWidth="1"/>
    <col min="5" max="5" width="27.5546875" customWidth="1"/>
    <col min="6" max="6" width="22.21875" customWidth="1"/>
    <col min="7" max="8" width="18.77734375" customWidth="1"/>
    <col min="9" max="9" width="13" customWidth="1"/>
    <col min="10" max="10" width="22.77734375" customWidth="1"/>
    <col min="11" max="11" width="14.44140625" customWidth="1"/>
    <col min="12" max="12" width="13.33203125" customWidth="1"/>
    <col min="13" max="13" width="23.6640625" customWidth="1"/>
    <col min="14" max="14" width="16.6640625" customWidth="1"/>
    <col min="15" max="15" width="14.88671875" customWidth="1"/>
    <col min="16" max="16" width="12.88671875" customWidth="1"/>
    <col min="17" max="17" width="19" customWidth="1"/>
    <col min="18" max="18" width="26.33203125" customWidth="1"/>
  </cols>
  <sheetData>
    <row r="1" spans="1:18" x14ac:dyDescent="0.3">
      <c r="A1" t="s">
        <v>48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  <c r="I1" t="s">
        <v>38</v>
      </c>
      <c r="J1" t="s">
        <v>39</v>
      </c>
      <c r="K1" t="s">
        <v>40</v>
      </c>
      <c r="L1" t="s">
        <v>41</v>
      </c>
      <c r="M1" t="s">
        <v>42</v>
      </c>
      <c r="N1" t="s">
        <v>43</v>
      </c>
      <c r="O1" t="s">
        <v>44</v>
      </c>
      <c r="P1" t="s">
        <v>45</v>
      </c>
      <c r="Q1" t="s">
        <v>46</v>
      </c>
      <c r="R1" t="s">
        <v>47</v>
      </c>
    </row>
    <row r="2" spans="1:18" x14ac:dyDescent="0.3">
      <c r="A2" t="s">
        <v>50</v>
      </c>
      <c r="B2" t="s">
        <v>49</v>
      </c>
      <c r="C2">
        <v>10</v>
      </c>
      <c r="D2">
        <v>30</v>
      </c>
      <c r="E2">
        <v>10</v>
      </c>
      <c r="F2">
        <v>10</v>
      </c>
      <c r="G2">
        <f>SUM(C2:F2)</f>
        <v>60</v>
      </c>
      <c r="H2">
        <f>(G2/60)*Параметри!B8</f>
        <v>11.557456464285714</v>
      </c>
      <c r="I2">
        <v>3</v>
      </c>
      <c r="J2">
        <v>3</v>
      </c>
      <c r="K2">
        <v>0</v>
      </c>
      <c r="L2">
        <v>1</v>
      </c>
      <c r="M2">
        <v>0</v>
      </c>
      <c r="N2">
        <f>I2*'Цени консумативи'!B2+J2*'Цени консумативи'!B3+K2*'Цени консумативи'!B4+L2*'Цени консумативи'!B5+M2</f>
        <v>0.64600000000000002</v>
      </c>
      <c r="O2">
        <f>(H2+N2)*Параметри!B5/100</f>
        <v>3.0508641160714287</v>
      </c>
      <c r="P2">
        <f>(H2+N2+O2)*Параметри!B6/100</f>
        <v>0.45762961741071428</v>
      </c>
      <c r="Q2">
        <f>H2+N2+O2+P2</f>
        <v>15.711950197767857</v>
      </c>
      <c r="R2" s="1">
        <f>ROUNDUP(Q2,1)</f>
        <v>15.799999999999999</v>
      </c>
    </row>
  </sheetData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Параметри</vt:lpstr>
      <vt:lpstr>Цени консумативи</vt:lpstr>
      <vt:lpstr>Разчет по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Nikolai Iliev</cp:lastModifiedBy>
  <dcterms:created xsi:type="dcterms:W3CDTF">2025-11-10T21:56:30Z</dcterms:created>
  <dcterms:modified xsi:type="dcterms:W3CDTF">2025-11-14T14:14:49Z</dcterms:modified>
</cp:coreProperties>
</file>